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_SATT\__Rozvoj SZT\___Prodej DR + VM\__Nabídka prodeje\23-02 Podklady VM\"/>
    </mc:Choice>
  </mc:AlternateContent>
  <xr:revisionPtr revIDLastSave="0" documentId="13_ncr:1_{27BCD400-35F1-452D-85D0-BAD23E6235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R+VM" sheetId="4" r:id="rId1"/>
    <sheet name="List1" sheetId="5" r:id="rId2"/>
  </sheets>
  <calcPr calcId="181029"/>
</workbook>
</file>

<file path=xl/calcChain.xml><?xml version="1.0" encoding="utf-8"?>
<calcChain xmlns="http://schemas.openxmlformats.org/spreadsheetml/2006/main">
  <c r="H12" i="4" l="1"/>
  <c r="G12" i="4"/>
  <c r="R12" i="4" l="1"/>
  <c r="Q12" i="4"/>
  <c r="P12" i="4"/>
  <c r="O12" i="4"/>
  <c r="N12" i="4"/>
  <c r="M12" i="4"/>
  <c r="L12" i="4"/>
  <c r="K12" i="4"/>
  <c r="J12" i="4"/>
  <c r="I12" i="4"/>
  <c r="N9" i="4" l="1"/>
  <c r="S13" i="4"/>
  <c r="R9" i="4"/>
  <c r="R11" i="4" s="1"/>
  <c r="Q9" i="4"/>
  <c r="Q10" i="4" s="1"/>
  <c r="P9" i="4"/>
  <c r="P11" i="4" s="1"/>
  <c r="O9" i="4"/>
  <c r="O10" i="4" s="1"/>
  <c r="L9" i="4"/>
  <c r="L11" i="4" s="1"/>
  <c r="K9" i="4"/>
  <c r="J9" i="4"/>
  <c r="J11" i="4" s="1"/>
  <c r="I9" i="4"/>
  <c r="I10" i="4" s="1"/>
  <c r="H9" i="4"/>
  <c r="F7" i="4"/>
  <c r="V6" i="4"/>
  <c r="S8" i="4"/>
  <c r="S7" i="4"/>
  <c r="E4" i="4"/>
  <c r="D4" i="4"/>
  <c r="K10" i="4" l="1"/>
  <c r="K11" i="4"/>
  <c r="N11" i="4"/>
  <c r="N10" i="4"/>
  <c r="H11" i="4"/>
  <c r="H10" i="4"/>
  <c r="R10" i="4"/>
  <c r="L10" i="4"/>
  <c r="P10" i="4"/>
  <c r="J10" i="4"/>
  <c r="I11" i="4"/>
  <c r="S12" i="4"/>
  <c r="M9" i="4"/>
  <c r="Q11" i="4"/>
  <c r="O11" i="4"/>
  <c r="S14" i="4"/>
  <c r="M11" i="4" l="1"/>
  <c r="M10" i="4"/>
  <c r="S6" i="4" l="1"/>
  <c r="G9" i="4"/>
  <c r="G10" i="4" s="1"/>
  <c r="G11" i="4" l="1"/>
  <c r="S11" i="4" s="1"/>
  <c r="S9" i="4"/>
  <c r="S10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Malý</author>
  </authors>
  <commentList>
    <comment ref="O6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20.9. zahájení topné sezóny (puštěno UT)</t>
        </r>
      </text>
    </comment>
    <comment ref="A14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Zdroj: http://portal.chmi.cz/historicka-data/pocasi/uzemni-teploty</t>
        </r>
      </text>
    </comment>
  </commentList>
</comments>
</file>

<file path=xl/sharedStrings.xml><?xml version="1.0" encoding="utf-8"?>
<sst xmlns="http://schemas.openxmlformats.org/spreadsheetml/2006/main" count="46" uniqueCount="35">
  <si>
    <t>Kč/GJ</t>
  </si>
  <si>
    <t>GJ</t>
  </si>
  <si>
    <t>Ztráty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</si>
  <si>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</si>
  <si>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</si>
  <si>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</si>
  <si>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</si>
  <si>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</si>
  <si>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</si>
  <si>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</si>
  <si>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</si>
  <si>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</si>
  <si>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</si>
  <si>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</si>
  <si>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</si>
  <si>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Roční bilance</t>
  </si>
  <si>
    <t>Kč</t>
  </si>
  <si>
    <t>%</t>
  </si>
  <si>
    <t>Primár</t>
  </si>
  <si>
    <t>Sekundár</t>
  </si>
  <si>
    <t>Průměrná venkovní teplota (°C)</t>
  </si>
  <si>
    <t xml:space="preserve">Satt a.s. </t>
  </si>
  <si>
    <t>Výroba</t>
  </si>
  <si>
    <t>Prodej</t>
  </si>
  <si>
    <t>°C</t>
  </si>
  <si>
    <t>Bilanční statistika výroby a prodeje tepla společnosti SATT a.s.</t>
  </si>
  <si>
    <t>Tržby celkem</t>
  </si>
  <si>
    <t>Kalendářní rok:</t>
  </si>
  <si>
    <t>D</t>
  </si>
  <si>
    <t>Kč/rok</t>
  </si>
  <si>
    <t>Velké Meziříčí</t>
  </si>
  <si>
    <t>Počty OPS</t>
  </si>
  <si>
    <t>◄ Indikace podmíněným formátováním od 0 - 0,5.</t>
  </si>
  <si>
    <t>Dlouhodobý normál tepl. vzduchu 1981-2010 (°C)</t>
  </si>
  <si>
    <r>
      <rPr>
        <sz val="10"/>
        <color rgb="FF0070C0"/>
        <rFont val="Tahoma"/>
        <family val="2"/>
        <charset val="238"/>
      </rPr>
      <t>◄</t>
    </r>
    <r>
      <rPr>
        <sz val="10"/>
        <color rgb="FF0070C0"/>
        <rFont val="Arial"/>
        <family val="2"/>
        <charset val="238"/>
      </rPr>
      <t xml:space="preserve"> Cena od 1. 2.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</si>
</sst>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theme="0"/>
      <name val="Arial CE"/>
      <charset val="238"/>
    </font>
    <font>
      <sz val="10"/>
      <color rgb="FF0070C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/>
    <xf numFmtId="0" fontId="5" fillId="0" borderId="3" xfId="0" applyFont="1" applyBorder="1"/>
    <xf numFmtId="0" fontId="10" fillId="0" borderId="0" xfId="0" applyFont="1" applyAlignment="1">
      <alignment horizontal="left"/>
    </xf>
    <xf numFmtId="0" fontId="5" fillId="0" borderId="5" xfId="0" applyFont="1" applyBorder="1" applyAlignment="1">
      <alignment horizontal="left" indent="1"/>
    </xf>
    <xf numFmtId="0" fontId="5" fillId="0" borderId="1" xfId="0" applyFont="1" applyBorder="1" applyAlignment="1">
      <alignment horizontal="left" indent="1"/>
    </xf>
    <xf numFmtId="3" fontId="5" fillId="0" borderId="4" xfId="0" applyNumberFormat="1" applyFont="1" applyBorder="1"/>
    <xf numFmtId="0" fontId="5" fillId="0" borderId="5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3" fontId="5" fillId="0" borderId="13" xfId="0" applyNumberFormat="1" applyFont="1" applyBorder="1"/>
    <xf numFmtId="0" fontId="5" fillId="0" borderId="12" xfId="0" applyFont="1" applyBorder="1" applyAlignment="1">
      <alignment horizontal="left" indent="1"/>
    </xf>
    <xf numFmtId="3" fontId="6" fillId="2" borderId="4" xfId="0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/>
    </xf>
    <xf numFmtId="0" fontId="5" fillId="0" borderId="11" xfId="0" applyFont="1" applyBorder="1" applyAlignment="1">
      <alignment horizontal="left" indent="1"/>
    </xf>
    <xf numFmtId="165" fontId="5" fillId="0" borderId="11" xfId="0" applyNumberFormat="1" applyFont="1" applyBorder="1" applyAlignment="1">
      <alignment horizontal="right"/>
    </xf>
    <xf numFmtId="0" fontId="5" fillId="0" borderId="10" xfId="0" applyFont="1" applyBorder="1" applyAlignment="1">
      <alignment horizontal="left" indent="1"/>
    </xf>
    <xf numFmtId="0" fontId="5" fillId="0" borderId="8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 indent="1"/>
    </xf>
    <xf numFmtId="3" fontId="6" fillId="0" borderId="13" xfId="0" applyNumberFormat="1" applyFont="1" applyBorder="1"/>
    <xf numFmtId="0" fontId="6" fillId="0" borderId="12" xfId="0" applyFont="1" applyBorder="1" applyAlignment="1">
      <alignment horizontal="left" indent="1"/>
    </xf>
    <xf numFmtId="0" fontId="5" fillId="0" borderId="7" xfId="0" applyFont="1" applyBorder="1"/>
    <xf numFmtId="0" fontId="5" fillId="0" borderId="16" xfId="0" applyFont="1" applyBorder="1"/>
    <xf numFmtId="0" fontId="5" fillId="0" borderId="15" xfId="0" applyFont="1" applyBorder="1" applyAlignment="1">
      <alignment horizontal="left" indent="1"/>
    </xf>
    <xf numFmtId="0" fontId="6" fillId="0" borderId="16" xfId="0" applyFont="1" applyBorder="1"/>
    <xf numFmtId="0" fontId="5" fillId="0" borderId="0" xfId="0" applyFont="1" applyAlignment="1">
      <alignment horizontal="left" indent="1"/>
    </xf>
    <xf numFmtId="0" fontId="5" fillId="0" borderId="4" xfId="0" applyFont="1" applyBorder="1" applyAlignment="1">
      <alignment horizontal="left" indent="1"/>
    </xf>
    <xf numFmtId="0" fontId="6" fillId="0" borderId="13" xfId="0" applyFont="1" applyBorder="1" applyAlignment="1">
      <alignment horizontal="left" indent="1"/>
    </xf>
    <xf numFmtId="0" fontId="6" fillId="0" borderId="18" xfId="0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21" xfId="0" applyFont="1" applyBorder="1" applyAlignment="1">
      <alignment horizontal="left" vertical="center"/>
    </xf>
    <xf numFmtId="4" fontId="6" fillId="0" borderId="22" xfId="0" applyNumberFormat="1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8" fillId="0" borderId="0" xfId="0" applyFont="1"/>
    <xf numFmtId="4" fontId="5" fillId="2" borderId="0" xfId="0" applyNumberFormat="1" applyFont="1" applyFill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11" xfId="1" applyNumberFormat="1" applyFont="1" applyBorder="1" applyAlignment="1">
      <alignment horizontal="right"/>
    </xf>
    <xf numFmtId="3" fontId="5" fillId="0" borderId="25" xfId="1" applyNumberFormat="1" applyFont="1" applyBorder="1" applyAlignment="1">
      <alignment horizontal="right"/>
    </xf>
    <xf numFmtId="4" fontId="5" fillId="0" borderId="26" xfId="1" applyNumberFormat="1" applyFont="1" applyBorder="1" applyAlignment="1">
      <alignment horizontal="right"/>
    </xf>
    <xf numFmtId="4" fontId="5" fillId="0" borderId="27" xfId="1" applyNumberFormat="1" applyFont="1" applyBorder="1" applyAlignment="1">
      <alignment horizontal="right"/>
    </xf>
    <xf numFmtId="0" fontId="5" fillId="0" borderId="28" xfId="0" applyFont="1" applyBorder="1"/>
    <xf numFmtId="0" fontId="5" fillId="0" borderId="29" xfId="0" applyFont="1" applyBorder="1" applyAlignment="1">
      <alignment horizontal="left" indent="1"/>
    </xf>
    <xf numFmtId="0" fontId="5" fillId="0" borderId="12" xfId="0" applyFont="1" applyBorder="1" applyAlignment="1">
      <alignment horizontal="right" indent="1"/>
    </xf>
    <xf numFmtId="0" fontId="11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0" fontId="5" fillId="0" borderId="29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indent="1"/>
    </xf>
    <xf numFmtId="0" fontId="0" fillId="0" borderId="13" xfId="0" applyBorder="1" applyAlignment="1">
      <alignment horizontal="center" vertical="center"/>
    </xf>
    <xf numFmtId="0" fontId="5" fillId="0" borderId="26" xfId="0" applyFont="1" applyBorder="1" applyAlignment="1">
      <alignment horizontal="left" vertical="center" indent="1"/>
    </xf>
    <xf numFmtId="0" fontId="5" fillId="0" borderId="30" xfId="0" applyFont="1" applyBorder="1" applyAlignment="1">
      <alignment horizontal="left" vertical="center" indent="1"/>
    </xf>
    <xf numFmtId="3" fontId="6" fillId="0" borderId="13" xfId="0" applyNumberFormat="1" applyFont="1" applyBorder="1" applyAlignment="1">
      <alignment horizontal="right"/>
    </xf>
    <xf numFmtId="3" fontId="6" fillId="0" borderId="14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 indent="1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8" xfId="0" applyFont="1" applyBorder="1" applyAlignment="1">
      <alignment horizontal="left" indent="1"/>
    </xf>
    <xf numFmtId="0" fontId="6" fillId="0" borderId="29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indent="1"/>
    </xf>
    <xf numFmtId="0" fontId="5" fillId="2" borderId="12" xfId="0" applyFont="1" applyFill="1" applyBorder="1" applyAlignment="1">
      <alignment horizontal="left" indent="1"/>
    </xf>
    <xf numFmtId="0" fontId="5" fillId="2" borderId="13" xfId="0" applyFont="1" applyFill="1" applyBorder="1" applyAlignment="1">
      <alignment horizontal="left" indent="1"/>
    </xf>
    <xf numFmtId="3" fontId="5" fillId="2" borderId="13" xfId="0" applyNumberFormat="1" applyFont="1" applyFill="1" applyBorder="1"/>
    <xf numFmtId="3" fontId="6" fillId="0" borderId="31" xfId="0" applyNumberFormat="1" applyFont="1" applyBorder="1" applyAlignment="1">
      <alignment horizontal="right"/>
    </xf>
    <xf numFmtId="0" fontId="6" fillId="0" borderId="18" xfId="0" applyFont="1" applyBorder="1" applyAlignment="1">
      <alignment horizontal="left" vertical="center" indent="2"/>
    </xf>
    <xf numFmtId="0" fontId="12" fillId="0" borderId="0" xfId="0" applyFont="1"/>
    <xf numFmtId="0" fontId="5" fillId="0" borderId="6" xfId="0" applyFont="1" applyBorder="1" applyAlignment="1">
      <alignment horizontal="left" vertical="center" indent="1"/>
    </xf>
    <xf numFmtId="0" fontId="5" fillId="0" borderId="32" xfId="0" applyFont="1" applyBorder="1" applyAlignment="1">
      <alignment horizontal="left" vertical="center" indent="1"/>
    </xf>
    <xf numFmtId="4" fontId="5" fillId="2" borderId="6" xfId="1" applyNumberFormat="1" applyFont="1" applyFill="1" applyBorder="1" applyAlignment="1">
      <alignment horizontal="right"/>
    </xf>
    <xf numFmtId="4" fontId="5" fillId="0" borderId="30" xfId="1" applyNumberFormat="1" applyFont="1" applyBorder="1" applyAlignment="1">
      <alignment horizontal="right"/>
    </xf>
    <xf numFmtId="2" fontId="5" fillId="0" borderId="30" xfId="1" applyNumberFormat="1" applyFont="1" applyBorder="1"/>
    <xf numFmtId="2" fontId="5" fillId="0" borderId="6" xfId="1" applyNumberFormat="1" applyFont="1" applyBorder="1"/>
    <xf numFmtId="3" fontId="5" fillId="0" borderId="32" xfId="0" applyNumberFormat="1" applyFont="1" applyBorder="1"/>
    <xf numFmtId="9" fontId="0" fillId="0" borderId="0" xfId="1" applyFont="1" applyAlignment="1">
      <alignment vertical="center"/>
    </xf>
    <xf numFmtId="4" fontId="5" fillId="2" borderId="9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center"/>
    </xf>
    <xf numFmtId="3" fontId="13" fillId="0" borderId="0" xfId="0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4" fontId="5" fillId="0" borderId="0" xfId="0" applyNumberFormat="1" applyFont="1" applyAlignment="1">
      <alignment horizontal="right"/>
    </xf>
    <xf numFmtId="166" fontId="0" fillId="3" borderId="4" xfId="0" applyNumberFormat="1" applyFill="1" applyBorder="1" applyAlignment="1">
      <alignment vertical="center"/>
    </xf>
    <xf numFmtId="0" fontId="5" fillId="0" borderId="33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29" xfId="0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 indent="1"/>
    </xf>
    <xf numFmtId="4" fontId="5" fillId="0" borderId="34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Y29"/>
  <sheetViews>
    <sheetView showGridLines="0" tabSelected="1" zoomScaleNormal="100" workbookViewId="0">
      <selection activeCell="Q23" sqref="Q23"/>
    </sheetView>
  </sheetViews>
  <sheetFormatPr defaultColWidth="8.7109375" defaultRowHeight="12.75" outlineLevelCol="1" x14ac:dyDescent="0.2"/>
  <cols>
    <col min="1" max="1" width="16.42578125" style="3" customWidth="1"/>
    <col min="2" max="2" width="8.5703125" style="3" customWidth="1"/>
    <col min="3" max="3" width="18.5703125" style="3" customWidth="1"/>
    <col min="4" max="5" width="12.140625" style="3" hidden="1" customWidth="1" outlineLevel="1"/>
    <col min="6" max="6" width="5.7109375" style="3" hidden="1" customWidth="1" outlineLevel="1"/>
    <col min="7" max="7" width="11.7109375" style="4" customWidth="1" collapsed="1"/>
    <col min="8" max="9" width="11.7109375" style="4" customWidth="1"/>
    <col min="10" max="12" width="11.7109375" style="1" customWidth="1"/>
    <col min="13" max="14" width="11.7109375" style="2" customWidth="1"/>
    <col min="15" max="18" width="11.7109375" style="1" customWidth="1"/>
    <col min="19" max="19" width="12.85546875" style="1" customWidth="1"/>
    <col min="20" max="20" width="6.42578125" style="1" customWidth="1"/>
    <col min="21" max="21" width="1.42578125" style="1" customWidth="1"/>
    <col min="22" max="22" width="16.42578125" style="1" customWidth="1"/>
    <col min="23" max="23" width="8.7109375" style="1" customWidth="1"/>
    <col min="24" max="16384" width="8.7109375" style="1"/>
  </cols>
  <sheetData>
    <row r="1" spans="1:25" ht="15.75" x14ac:dyDescent="0.25">
      <c r="A1" s="8" t="s">
        <v>25</v>
      </c>
      <c r="B1" s="8"/>
      <c r="G1" s="1"/>
    </row>
    <row r="2" spans="1:25" ht="15.75" thickBot="1" x14ac:dyDescent="0.3">
      <c r="A2" s="62" t="s">
        <v>27</v>
      </c>
      <c r="B2" s="63"/>
      <c r="C2" s="62">
        <v>2021</v>
      </c>
      <c r="G2" s="1"/>
    </row>
    <row r="3" spans="1:25" s="39" customFormat="1" ht="18.75" customHeight="1" x14ac:dyDescent="0.2">
      <c r="A3" s="40"/>
      <c r="B3" s="42"/>
      <c r="C3" s="41"/>
      <c r="D3" s="105" t="s">
        <v>31</v>
      </c>
      <c r="E3" s="106"/>
      <c r="F3" s="107"/>
      <c r="G3" s="35" t="s">
        <v>3</v>
      </c>
      <c r="H3" s="36" t="s">
        <v>4</v>
      </c>
      <c r="I3" s="35" t="s">
        <v>5</v>
      </c>
      <c r="J3" s="36" t="s">
        <v>6</v>
      </c>
      <c r="K3" s="35" t="s">
        <v>7</v>
      </c>
      <c r="L3" s="36" t="s">
        <v>8</v>
      </c>
      <c r="M3" s="35" t="s">
        <v>9</v>
      </c>
      <c r="N3" s="36" t="s">
        <v>10</v>
      </c>
      <c r="O3" s="35" t="s">
        <v>11</v>
      </c>
      <c r="P3" s="36" t="s">
        <v>12</v>
      </c>
      <c r="Q3" s="35" t="s">
        <v>13</v>
      </c>
      <c r="R3" s="37" t="s">
        <v>14</v>
      </c>
      <c r="S3" s="84" t="s">
        <v>15</v>
      </c>
      <c r="T3" s="38"/>
    </row>
    <row r="4" spans="1:25" s="48" customFormat="1" x14ac:dyDescent="0.2">
      <c r="A4" s="73"/>
      <c r="B4" s="44"/>
      <c r="C4" s="45"/>
      <c r="D4" s="46" t="str">
        <f>CONCATENATE("k 31.12.",C2-1)</f>
        <v>k 31.12.2020</v>
      </c>
      <c r="E4" s="47" t="str">
        <f>CONCATENATE("k 31.12.",C2)</f>
        <v>k 31.12.2021</v>
      </c>
      <c r="F4" s="51" t="s">
        <v>28</v>
      </c>
      <c r="K4" s="96"/>
      <c r="L4" s="97"/>
      <c r="M4" s="93"/>
      <c r="R4" s="49"/>
      <c r="T4" s="50"/>
    </row>
    <row r="5" spans="1:25" s="48" customFormat="1" x14ac:dyDescent="0.2">
      <c r="A5" s="43" t="s">
        <v>30</v>
      </c>
      <c r="B5" s="44"/>
      <c r="C5" s="45"/>
      <c r="D5" s="72"/>
      <c r="E5" s="66"/>
      <c r="F5" s="5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5"/>
      <c r="S5" s="74"/>
      <c r="T5" s="76"/>
    </row>
    <row r="6" spans="1:25" customFormat="1" x14ac:dyDescent="0.2">
      <c r="A6" s="60" t="s">
        <v>22</v>
      </c>
      <c r="B6" s="18" t="s">
        <v>1</v>
      </c>
      <c r="C6" s="18"/>
      <c r="D6" s="18"/>
      <c r="E6" s="65"/>
      <c r="F6" s="18"/>
      <c r="G6" s="99">
        <v>864.89</v>
      </c>
      <c r="H6" s="99">
        <v>769.3</v>
      </c>
      <c r="I6" s="99">
        <v>721.91</v>
      </c>
      <c r="J6" s="99">
        <v>590.20000000000005</v>
      </c>
      <c r="K6" s="99">
        <v>410.1</v>
      </c>
      <c r="L6" s="99">
        <v>122.9</v>
      </c>
      <c r="M6" s="99">
        <v>109.7</v>
      </c>
      <c r="N6" s="99">
        <v>112.4</v>
      </c>
      <c r="O6" s="99">
        <v>214.7</v>
      </c>
      <c r="P6" s="99">
        <v>496.9</v>
      </c>
      <c r="Q6" s="99">
        <v>661.7</v>
      </c>
      <c r="R6" s="99">
        <v>828.3</v>
      </c>
      <c r="S6" s="14">
        <f>SUM(G6:R6)</f>
        <v>5903</v>
      </c>
      <c r="T6" s="10" t="s">
        <v>1</v>
      </c>
      <c r="U6" s="1"/>
      <c r="V6" s="52" t="str">
        <f>CONCATENATE("Ceník dodaného tepla pro rok ",C2)</f>
        <v>Ceník dodaného tepla pro rok 2021</v>
      </c>
    </row>
    <row r="7" spans="1:25" x14ac:dyDescent="0.2">
      <c r="A7" s="64" t="s">
        <v>23</v>
      </c>
      <c r="B7" s="21" t="s">
        <v>1</v>
      </c>
      <c r="C7" s="18" t="s">
        <v>18</v>
      </c>
      <c r="D7" s="80"/>
      <c r="E7" s="81"/>
      <c r="F7" s="61">
        <f>E7-D7</f>
        <v>0</v>
      </c>
      <c r="G7" s="82">
        <v>804.84</v>
      </c>
      <c r="H7" s="82">
        <v>720.01</v>
      </c>
      <c r="I7" s="82">
        <v>667.82</v>
      </c>
      <c r="J7" s="82">
        <v>546</v>
      </c>
      <c r="K7" s="82">
        <v>370.39</v>
      </c>
      <c r="L7" s="82">
        <v>102.93</v>
      </c>
      <c r="M7" s="82">
        <v>91.74</v>
      </c>
      <c r="N7" s="82">
        <v>94.23</v>
      </c>
      <c r="O7" s="82">
        <v>186.6</v>
      </c>
      <c r="P7" s="82">
        <v>456.53</v>
      </c>
      <c r="Q7" s="82">
        <v>616.85</v>
      </c>
      <c r="R7" s="82">
        <v>779.23</v>
      </c>
      <c r="S7" s="17">
        <f>SUM(G7:R7)</f>
        <v>5437.17</v>
      </c>
      <c r="T7" s="29" t="s">
        <v>1</v>
      </c>
      <c r="V7" s="32"/>
      <c r="W7" s="98"/>
    </row>
    <row r="8" spans="1:25" x14ac:dyDescent="0.2">
      <c r="A8" s="30" t="s">
        <v>21</v>
      </c>
      <c r="B8" s="18" t="s">
        <v>1</v>
      </c>
      <c r="C8" s="23"/>
      <c r="D8" s="13"/>
      <c r="E8" s="33"/>
      <c r="F8" s="71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20"/>
      <c r="S8" s="14">
        <f>SUM(G8:R8)</f>
        <v>0</v>
      </c>
      <c r="T8" s="10" t="s">
        <v>1</v>
      </c>
      <c r="V8" s="32" t="s">
        <v>19</v>
      </c>
      <c r="W8" s="53">
        <v>475</v>
      </c>
      <c r="X8" s="1" t="s">
        <v>0</v>
      </c>
      <c r="Y8" s="85" t="s">
        <v>34</v>
      </c>
    </row>
    <row r="9" spans="1:25" x14ac:dyDescent="0.2">
      <c r="A9" s="103" t="s">
        <v>2</v>
      </c>
      <c r="B9" s="25" t="s">
        <v>1</v>
      </c>
      <c r="C9" s="21"/>
      <c r="D9" s="12"/>
      <c r="E9" s="32"/>
      <c r="F9" s="12"/>
      <c r="G9" s="5">
        <f>G6-G7</f>
        <v>60.049999999999955</v>
      </c>
      <c r="H9" s="5">
        <f t="shared" ref="H9:R9" si="0">H6-H7</f>
        <v>49.289999999999964</v>
      </c>
      <c r="I9" s="5">
        <f t="shared" si="0"/>
        <v>54.089999999999918</v>
      </c>
      <c r="J9" s="5">
        <f t="shared" si="0"/>
        <v>44.200000000000045</v>
      </c>
      <c r="K9" s="6">
        <f t="shared" si="0"/>
        <v>39.710000000000036</v>
      </c>
      <c r="L9" s="5">
        <f t="shared" si="0"/>
        <v>19.97</v>
      </c>
      <c r="M9" s="5">
        <f t="shared" si="0"/>
        <v>17.960000000000008</v>
      </c>
      <c r="N9" s="5">
        <f t="shared" si="0"/>
        <v>18.170000000000002</v>
      </c>
      <c r="O9" s="5">
        <f t="shared" si="0"/>
        <v>28.099999999999994</v>
      </c>
      <c r="P9" s="5">
        <f t="shared" si="0"/>
        <v>40.370000000000005</v>
      </c>
      <c r="Q9" s="5">
        <f t="shared" si="0"/>
        <v>44.850000000000023</v>
      </c>
      <c r="R9" s="22">
        <f t="shared" si="0"/>
        <v>49.069999999999936</v>
      </c>
      <c r="S9" s="92">
        <f>SUM(G9:R9)</f>
        <v>465.82999999999993</v>
      </c>
      <c r="T9" s="9" t="s">
        <v>1</v>
      </c>
    </row>
    <row r="10" spans="1:25" x14ac:dyDescent="0.2">
      <c r="A10" s="104"/>
      <c r="B10" s="15" t="s">
        <v>17</v>
      </c>
      <c r="C10" s="21"/>
      <c r="D10" s="12"/>
      <c r="E10" s="32"/>
      <c r="F10" s="12"/>
      <c r="G10" s="54">
        <f>IF(G6=0,"-",G9/G6)</f>
        <v>6.9430794667529924E-2</v>
      </c>
      <c r="H10" s="54">
        <f t="shared" ref="H10:R10" si="1">IF(H6=0,"-",H9/H6)</f>
        <v>6.4071233588976942E-2</v>
      </c>
      <c r="I10" s="54">
        <f t="shared" si="1"/>
        <v>7.4926237342604923E-2</v>
      </c>
      <c r="J10" s="54">
        <f t="shared" si="1"/>
        <v>7.488986784140976E-2</v>
      </c>
      <c r="K10" s="54">
        <f t="shared" si="1"/>
        <v>9.683004145330415E-2</v>
      </c>
      <c r="L10" s="54">
        <f>IF(L6=0,"-",L9/L6)</f>
        <v>0.16248982912937346</v>
      </c>
      <c r="M10" s="54">
        <f t="shared" ref="M10:N10" si="2">IF(M6=0,"-",M9/M6)</f>
        <v>0.16371923427529633</v>
      </c>
      <c r="N10" s="54">
        <f t="shared" si="2"/>
        <v>0.16165480427046264</v>
      </c>
      <c r="O10" s="54">
        <f t="shared" si="1"/>
        <v>0.13088029809035862</v>
      </c>
      <c r="P10" s="54">
        <f t="shared" si="1"/>
        <v>8.1243711008251174E-2</v>
      </c>
      <c r="Q10" s="54">
        <f t="shared" si="1"/>
        <v>6.7779960707269188E-2</v>
      </c>
      <c r="R10" s="55">
        <f t="shared" si="1"/>
        <v>5.9241820596402199E-2</v>
      </c>
      <c r="S10" s="54">
        <f>S9/S6</f>
        <v>7.8914111468744691E-2</v>
      </c>
      <c r="T10" s="9"/>
      <c r="U10" s="85" t="s">
        <v>32</v>
      </c>
    </row>
    <row r="11" spans="1:25" x14ac:dyDescent="0.2">
      <c r="A11" s="104"/>
      <c r="B11" s="16" t="s">
        <v>16</v>
      </c>
      <c r="C11" s="23"/>
      <c r="D11" s="13"/>
      <c r="E11" s="33"/>
      <c r="F11" s="13"/>
      <c r="G11" s="6">
        <f t="shared" ref="G11:R11" si="3">G9*$W$9</f>
        <v>0</v>
      </c>
      <c r="H11" s="6">
        <f t="shared" si="3"/>
        <v>0</v>
      </c>
      <c r="I11" s="6">
        <f t="shared" si="3"/>
        <v>0</v>
      </c>
      <c r="J11" s="6">
        <f t="shared" si="3"/>
        <v>0</v>
      </c>
      <c r="K11" s="6">
        <f>K9*$W$9</f>
        <v>0</v>
      </c>
      <c r="L11" s="6">
        <f>L9*$W$9</f>
        <v>0</v>
      </c>
      <c r="M11" s="6">
        <f t="shared" si="3"/>
        <v>0</v>
      </c>
      <c r="N11" s="6">
        <f t="shared" si="3"/>
        <v>0</v>
      </c>
      <c r="O11" s="6">
        <f t="shared" si="3"/>
        <v>0</v>
      </c>
      <c r="P11" s="6">
        <f t="shared" si="3"/>
        <v>0</v>
      </c>
      <c r="Q11" s="6">
        <f t="shared" si="3"/>
        <v>0</v>
      </c>
      <c r="R11" s="6">
        <f t="shared" si="3"/>
        <v>0</v>
      </c>
      <c r="S11" s="56">
        <f>SUM(G11:R11)</f>
        <v>0</v>
      </c>
      <c r="T11" s="9" t="s">
        <v>29</v>
      </c>
    </row>
    <row r="12" spans="1:25" x14ac:dyDescent="0.2">
      <c r="A12" s="78" t="s">
        <v>26</v>
      </c>
      <c r="B12" s="79" t="s">
        <v>16</v>
      </c>
      <c r="C12" s="77" t="s">
        <v>18</v>
      </c>
      <c r="D12" s="27"/>
      <c r="E12" s="34"/>
      <c r="F12" s="27"/>
      <c r="G12" s="83">
        <f>G7*$W8</f>
        <v>382299</v>
      </c>
      <c r="H12" s="69">
        <f>H7*$W$8</f>
        <v>342004.75</v>
      </c>
      <c r="I12" s="69">
        <f t="shared" ref="I12:R12" si="4">I7*$W$8</f>
        <v>317214.5</v>
      </c>
      <c r="J12" s="69">
        <f t="shared" si="4"/>
        <v>259350</v>
      </c>
      <c r="K12" s="69">
        <f t="shared" si="4"/>
        <v>175935.25</v>
      </c>
      <c r="L12" s="69">
        <f t="shared" si="4"/>
        <v>48891.75</v>
      </c>
      <c r="M12" s="69">
        <f t="shared" si="4"/>
        <v>43576.5</v>
      </c>
      <c r="N12" s="69">
        <f t="shared" si="4"/>
        <v>44759.25</v>
      </c>
      <c r="O12" s="69">
        <f t="shared" si="4"/>
        <v>88635</v>
      </c>
      <c r="P12" s="69">
        <f t="shared" si="4"/>
        <v>216851.75</v>
      </c>
      <c r="Q12" s="69">
        <f t="shared" si="4"/>
        <v>293003.75</v>
      </c>
      <c r="R12" s="70">
        <f t="shared" si="4"/>
        <v>370134.25</v>
      </c>
      <c r="S12" s="26">
        <f>SUM(G12:R12)</f>
        <v>2582655.75</v>
      </c>
      <c r="T12" s="31" t="s">
        <v>16</v>
      </c>
    </row>
    <row r="13" spans="1:25" x14ac:dyDescent="0.2">
      <c r="A13" s="100" t="s">
        <v>20</v>
      </c>
      <c r="B13" s="101"/>
      <c r="C13" s="102"/>
      <c r="D13" s="86"/>
      <c r="E13" s="87"/>
      <c r="F13" s="24"/>
      <c r="G13" s="88">
        <v>-0.6</v>
      </c>
      <c r="H13" s="88">
        <v>-0.4</v>
      </c>
      <c r="I13" s="88">
        <v>2.5</v>
      </c>
      <c r="J13" s="88">
        <v>7.7</v>
      </c>
      <c r="K13" s="88">
        <v>11.5</v>
      </c>
      <c r="L13" s="88">
        <v>21.2</v>
      </c>
      <c r="M13" s="88">
        <v>20.399999999999999</v>
      </c>
      <c r="N13" s="88">
        <v>16.7</v>
      </c>
      <c r="O13" s="88">
        <v>14.6</v>
      </c>
      <c r="P13" s="88">
        <v>8.1999999999999993</v>
      </c>
      <c r="Q13" s="88">
        <v>3.6</v>
      </c>
      <c r="R13" s="94">
        <v>0.5</v>
      </c>
      <c r="S13" s="91">
        <f>AVERAGE(G13:R13)</f>
        <v>8.8249999999999993</v>
      </c>
      <c r="T13" s="28" t="s">
        <v>24</v>
      </c>
    </row>
    <row r="14" spans="1:25" ht="13.5" thickBot="1" x14ac:dyDescent="0.25">
      <c r="A14" s="67" t="s">
        <v>33</v>
      </c>
      <c r="B14" s="67"/>
      <c r="C14" s="67"/>
      <c r="D14" s="68"/>
      <c r="E14" s="68"/>
      <c r="F14" s="68"/>
      <c r="G14" s="89">
        <v>-2.6</v>
      </c>
      <c r="H14" s="57">
        <v>-1.5</v>
      </c>
      <c r="I14" s="57">
        <v>2.2000000000000002</v>
      </c>
      <c r="J14" s="57">
        <v>7.4</v>
      </c>
      <c r="K14" s="57">
        <v>12.6</v>
      </c>
      <c r="L14" s="57">
        <v>15.4</v>
      </c>
      <c r="M14" s="57">
        <v>17.3</v>
      </c>
      <c r="N14" s="57">
        <v>16.899999999999999</v>
      </c>
      <c r="O14" s="57">
        <v>12.4</v>
      </c>
      <c r="P14" s="57">
        <v>7.6</v>
      </c>
      <c r="Q14" s="57">
        <v>2.2999999999999998</v>
      </c>
      <c r="R14" s="58">
        <v>-1.6</v>
      </c>
      <c r="S14" s="90">
        <f>AVERAGE(G14:R14)</f>
        <v>7.3666666666666663</v>
      </c>
      <c r="T14" s="59" t="s">
        <v>24</v>
      </c>
    </row>
    <row r="15" spans="1:25" s="39" customFormat="1" x14ac:dyDescent="0.2">
      <c r="A15" s="3"/>
      <c r="B15" s="3"/>
      <c r="C15" s="3"/>
      <c r="D15" s="3"/>
      <c r="E15" s="3"/>
      <c r="F15" s="3"/>
      <c r="G15" s="5"/>
      <c r="H15" s="4"/>
      <c r="I15" s="4"/>
      <c r="J15" s="1"/>
      <c r="K15" s="1"/>
      <c r="L15" s="1"/>
      <c r="M15" s="2"/>
      <c r="N15" s="2"/>
      <c r="O15" s="1"/>
      <c r="P15" s="1"/>
      <c r="Q15" s="1"/>
      <c r="R15" s="1"/>
      <c r="S15" s="7"/>
      <c r="T15" s="1"/>
      <c r="U15" s="1"/>
      <c r="V15" s="1"/>
      <c r="W15" s="1"/>
      <c r="X15" s="1"/>
      <c r="Y15" s="1"/>
    </row>
    <row r="16" spans="1:25" x14ac:dyDescent="0.2">
      <c r="A16" s="44"/>
      <c r="B16" s="11"/>
      <c r="G16" s="3"/>
      <c r="H16" s="3"/>
      <c r="I16" s="3"/>
      <c r="J16" s="3"/>
      <c r="K16" s="3"/>
      <c r="L16" s="3"/>
      <c r="M16" s="3"/>
      <c r="N16" s="3"/>
      <c r="O16" s="3"/>
      <c r="P16" s="95"/>
      <c r="Q16" s="95"/>
      <c r="R16" s="4"/>
      <c r="S16" s="7"/>
    </row>
    <row r="17" spans="7:18" x14ac:dyDescent="0.2">
      <c r="G17" s="3"/>
      <c r="H17" s="3"/>
      <c r="I17" s="3"/>
      <c r="J17" s="3"/>
      <c r="K17" s="3"/>
      <c r="L17" s="3"/>
      <c r="M17" s="3"/>
      <c r="N17" s="3"/>
      <c r="O17" s="3"/>
      <c r="P17" s="6"/>
      <c r="Q17" s="6"/>
      <c r="R17" s="5"/>
    </row>
    <row r="18" spans="7:18" x14ac:dyDescent="0.2">
      <c r="G18" s="3"/>
      <c r="H18" s="3"/>
      <c r="I18" s="3"/>
      <c r="J18" s="3"/>
      <c r="K18" s="3"/>
      <c r="L18" s="3"/>
      <c r="M18" s="3"/>
      <c r="N18" s="3"/>
      <c r="O18" s="3"/>
      <c r="P18" s="6"/>
      <c r="Q18" s="6"/>
      <c r="R18" s="5"/>
    </row>
    <row r="19" spans="7:18" x14ac:dyDescent="0.2">
      <c r="G19" s="3"/>
      <c r="H19" s="3"/>
      <c r="I19" s="3"/>
      <c r="J19" s="3"/>
      <c r="K19" s="3"/>
      <c r="L19" s="3"/>
      <c r="M19" s="3"/>
      <c r="N19" s="3"/>
      <c r="O19" s="3"/>
      <c r="P19" s="4"/>
      <c r="Q19" s="4"/>
      <c r="R19" s="5"/>
    </row>
    <row r="20" spans="7:18" x14ac:dyDescent="0.2">
      <c r="G20" s="3"/>
      <c r="H20" s="3"/>
      <c r="I20" s="3"/>
      <c r="J20" s="3"/>
      <c r="K20" s="3"/>
      <c r="L20" s="3"/>
      <c r="M20" s="3"/>
      <c r="N20" s="3"/>
    </row>
    <row r="21" spans="7:18" x14ac:dyDescent="0.2">
      <c r="G21" s="3"/>
      <c r="H21" s="3"/>
      <c r="I21" s="3"/>
      <c r="J21" s="3"/>
      <c r="K21" s="3"/>
      <c r="L21" s="3"/>
      <c r="M21" s="3"/>
      <c r="N21" s="3"/>
    </row>
    <row r="22" spans="7:18" x14ac:dyDescent="0.2">
      <c r="G22" s="3"/>
      <c r="H22" s="3"/>
      <c r="I22" s="3"/>
      <c r="J22" s="3"/>
      <c r="K22" s="3"/>
      <c r="L22" s="3"/>
      <c r="M22" s="3"/>
      <c r="N22" s="3"/>
    </row>
    <row r="23" spans="7:18" x14ac:dyDescent="0.2">
      <c r="G23" s="3"/>
      <c r="H23" s="3"/>
      <c r="I23" s="3"/>
      <c r="J23" s="3"/>
      <c r="K23" s="3"/>
      <c r="L23" s="3"/>
      <c r="M23" s="3"/>
      <c r="N23" s="3"/>
    </row>
    <row r="24" spans="7:18" x14ac:dyDescent="0.2">
      <c r="G24" s="3"/>
      <c r="H24" s="3"/>
      <c r="I24" s="3"/>
      <c r="J24" s="3"/>
      <c r="K24" s="3"/>
      <c r="L24" s="3"/>
      <c r="M24" s="3"/>
      <c r="N24" s="3"/>
    </row>
    <row r="25" spans="7:18" x14ac:dyDescent="0.2">
      <c r="G25" s="3"/>
      <c r="H25" s="3"/>
      <c r="I25" s="3"/>
      <c r="J25" s="3"/>
      <c r="K25" s="3"/>
      <c r="L25" s="3"/>
      <c r="M25" s="3"/>
      <c r="N25" s="3"/>
    </row>
    <row r="26" spans="7:18" x14ac:dyDescent="0.2">
      <c r="G26" s="3"/>
      <c r="H26" s="3"/>
      <c r="I26" s="3"/>
      <c r="J26" s="3"/>
      <c r="K26" s="3"/>
      <c r="L26" s="3"/>
      <c r="M26" s="3"/>
      <c r="N26" s="3"/>
    </row>
    <row r="27" spans="7:18" x14ac:dyDescent="0.2">
      <c r="G27" s="3"/>
      <c r="H27" s="3"/>
      <c r="I27" s="3"/>
      <c r="J27" s="3"/>
      <c r="K27" s="3"/>
      <c r="L27" s="3"/>
      <c r="M27" s="3"/>
      <c r="N27" s="3"/>
    </row>
    <row r="28" spans="7:18" x14ac:dyDescent="0.2">
      <c r="G28" s="3"/>
      <c r="H28" s="3"/>
      <c r="I28" s="3"/>
      <c r="J28" s="3"/>
      <c r="K28" s="3"/>
      <c r="L28" s="3"/>
      <c r="M28" s="3"/>
      <c r="N28" s="3"/>
    </row>
    <row r="29" spans="7:18" x14ac:dyDescent="0.2">
      <c r="G29" s="3"/>
      <c r="H29" s="3"/>
      <c r="I29" s="3"/>
      <c r="J29" s="3"/>
      <c r="K29" s="3"/>
      <c r="L29" s="3"/>
      <c r="M29" s="3"/>
      <c r="N29" s="3"/>
    </row>
  </sheetData>
  <mergeCells count="3">
    <mergeCell ref="A13:C13"/>
    <mergeCell ref="A9:A11"/>
    <mergeCell ref="D3:F3"/>
  </mergeCells>
  <conditionalFormatting sqref="G10:R10">
    <cfRule type="colorScale" priority="5">
      <colorScale>
        <cfvo type="num" val="0"/>
        <cfvo type="num" val="0.5"/>
        <color rgb="FFFCFCFF"/>
        <color rgb="FFF8696B"/>
      </colorScale>
    </cfRule>
  </conditionalFormatting>
  <conditionalFormatting sqref="S10">
    <cfRule type="colorScale" priority="2">
      <colorScale>
        <cfvo type="num" val="0"/>
        <cfvo type="num" val="0.5"/>
        <color rgb="FFFCFCFF"/>
        <color rgb="FFF8696B"/>
      </colorScale>
    </cfRule>
  </conditionalFormatting>
  <conditionalFormatting sqref="M10:N10">
    <cfRule type="colorScale" priority="1">
      <colorScale>
        <cfvo type="num" val="0"/>
        <cfvo type="num" val="0.5"/>
        <color rgb="FFFCFCFF"/>
        <color rgb="FFF8696B"/>
      </colorScale>
    </cfRule>
  </conditionalFormatting>
  <pageMargins left="0.39370078740157483" right="0.39370078740157483" top="0.98425196850393704" bottom="0.98425196850393704" header="0.51181102362204722" footer="0.51181102362204722"/>
  <pageSetup paperSize="9" orientation="portrait" copies="4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DR+VM</vt:lpstr>
      <vt:lpstr>List1</vt:lpstr>
    </vt:vector>
  </TitlesOfParts>
  <Company>SATT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 Šimková</dc:creator>
  <cp:lastModifiedBy>Jiří Malý</cp:lastModifiedBy>
  <cp:lastPrinted>2018-04-17T12:29:32Z</cp:lastPrinted>
  <dcterms:created xsi:type="dcterms:W3CDTF">2005-01-25T06:49:43Z</dcterms:created>
  <dcterms:modified xsi:type="dcterms:W3CDTF">2023-01-31T10:04:43Z</dcterms:modified>
</cp:coreProperties>
</file>