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_SATT\__Rozvoj SZT\___Prodej DR + VM\__Nabídka prodeje\23-02 Podklady VM\"/>
    </mc:Choice>
  </mc:AlternateContent>
  <xr:revisionPtr revIDLastSave="0" documentId="13_ncr:1_{6A00C58D-5915-4823-A6C2-92AA47D6F1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M" sheetId="4" r:id="rId1"/>
    <sheet name="List1" sheetId="5" r:id="rId2"/>
  </sheets>
  <calcPr calcId="181029"/>
</workbook>
</file>

<file path=xl/calcChain.xml><?xml version="1.0" encoding="utf-8"?>
<calcChain xmlns="http://schemas.openxmlformats.org/spreadsheetml/2006/main">
  <c r="E12" i="4" l="1"/>
  <c r="D12" i="4"/>
  <c r="O12" i="4" l="1"/>
  <c r="N12" i="4"/>
  <c r="M12" i="4"/>
  <c r="L12" i="4"/>
  <c r="K12" i="4"/>
  <c r="J12" i="4"/>
  <c r="I12" i="4"/>
  <c r="H12" i="4"/>
  <c r="G12" i="4"/>
  <c r="F12" i="4"/>
  <c r="K9" i="4" l="1"/>
  <c r="O9" i="4"/>
  <c r="O11" i="4" s="1"/>
  <c r="N9" i="4"/>
  <c r="N10" i="4" s="1"/>
  <c r="M9" i="4"/>
  <c r="M11" i="4" s="1"/>
  <c r="L9" i="4"/>
  <c r="L10" i="4" s="1"/>
  <c r="I9" i="4"/>
  <c r="I11" i="4" s="1"/>
  <c r="H9" i="4"/>
  <c r="G9" i="4"/>
  <c r="G11" i="4" s="1"/>
  <c r="F9" i="4"/>
  <c r="F10" i="4" s="1"/>
  <c r="E9" i="4"/>
  <c r="S6" i="4"/>
  <c r="P8" i="4"/>
  <c r="P7" i="4"/>
  <c r="H10" i="4" l="1"/>
  <c r="H11" i="4"/>
  <c r="K11" i="4"/>
  <c r="K10" i="4"/>
  <c r="E11" i="4"/>
  <c r="E10" i="4"/>
  <c r="O10" i="4"/>
  <c r="I10" i="4"/>
  <c r="M10" i="4"/>
  <c r="G10" i="4"/>
  <c r="F11" i="4"/>
  <c r="P12" i="4"/>
  <c r="J9" i="4"/>
  <c r="N11" i="4"/>
  <c r="L11" i="4"/>
  <c r="P14" i="4"/>
  <c r="J11" i="4" l="1"/>
  <c r="J10" i="4"/>
  <c r="P6" i="4" l="1"/>
  <c r="P10" i="4" s="1"/>
  <c r="D9" i="4"/>
  <c r="D10" i="4" s="1"/>
  <c r="D11" i="4" l="1"/>
  <c r="P11" i="4" s="1"/>
  <c r="P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Malý</author>
  </authors>
  <commentList>
    <comment ref="L6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38"/>
          </rPr>
          <t>Jiří Malý:</t>
        </r>
        <r>
          <rPr>
            <sz val="9"/>
            <color indexed="81"/>
            <rFont val="Tahoma"/>
            <family val="2"/>
            <charset val="238"/>
          </rPr>
          <t xml:space="preserve">
20.9. zahájení topné sezóny (puštěno UT)</t>
        </r>
      </text>
    </comment>
    <comment ref="A14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Jiří Malý:</t>
        </r>
        <r>
          <rPr>
            <sz val="9"/>
            <color indexed="81"/>
            <rFont val="Tahoma"/>
            <family val="2"/>
            <charset val="238"/>
          </rPr>
          <t xml:space="preserve">
Zdroj: http://portal.chmi.cz/historicka-data/pocasi/uzemni-teploty</t>
        </r>
      </text>
    </comment>
  </commentList>
</comments>
</file>

<file path=xl/sharedStrings.xml><?xml version="1.0" encoding="utf-8"?>
<sst xmlns="http://schemas.openxmlformats.org/spreadsheetml/2006/main" count="44" uniqueCount="33">
  <si>
    <t>Kč/GJ</t>
  </si>
  <si>
    <t>GJ</t>
  </si>
  <si>
    <t>Ztráty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</si>
  <si>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</si>
  <si>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</si>
  <si>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</si>
  <si>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</si>
  <si>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</si>
  <si>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</si>
  <si>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</si>
  <si>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</si>
  <si>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</si>
  <si>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</si>
  <si>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</si>
  <si>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</si>
  <si>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Roční bilance</t>
  </si>
  <si>
    <t>Kč</t>
  </si>
  <si>
    <t>%</t>
  </si>
  <si>
    <t>Primár</t>
  </si>
  <si>
    <t>Sekundár</t>
  </si>
  <si>
    <t>Průměrná venkovní teplota (°C)</t>
  </si>
  <si>
    <t xml:space="preserve">Satt a.s. </t>
  </si>
  <si>
    <t>Výroba</t>
  </si>
  <si>
    <t>Prodej</t>
  </si>
  <si>
    <t>°C</t>
  </si>
  <si>
    <t>Bilanční statistika výroby a prodeje tepla společnosti SATT a.s.</t>
  </si>
  <si>
    <t>Tržby celkem</t>
  </si>
  <si>
    <t>Kalendářní rok:</t>
  </si>
  <si>
    <t>Kč/rok</t>
  </si>
  <si>
    <t>Velké Meziříčí</t>
  </si>
  <si>
    <t>◄ Indikace podmíněným formátováním od 0 - 0,5.</t>
  </si>
  <si>
    <t>Dlouhodobý normál tepl. vzduchu 1981-2010 (°C)</t>
  </si>
  <si>
    <r>
      <rPr>
        <sz val="10"/>
        <color rgb="FF0070C0"/>
        <rFont val="Tahoma"/>
        <family val="2"/>
        <charset val="238"/>
      </rPr>
      <t>◄</t>
    </r>
    <r>
      <rPr>
        <sz val="10"/>
        <color rgb="FF0070C0"/>
        <rFont val="Arial"/>
        <family val="2"/>
        <charset val="238"/>
      </rPr>
      <t xml:space="preserve"> Cena od 1. 2.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</si>
</sst>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0.0"/>
  </numFmts>
  <fonts count="14" x14ac:knownFonts="1">
    <font>
      <sz val="10"/>
      <name val="Arial CE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color theme="0"/>
      <name val="Arial CE"/>
      <charset val="238"/>
    </font>
    <font>
      <sz val="10"/>
      <color rgb="FF0070C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5" fillId="0" borderId="0" xfId="0" applyFont="1"/>
    <xf numFmtId="4" fontId="5" fillId="0" borderId="0" xfId="0" applyNumberFormat="1" applyFont="1"/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/>
    <xf numFmtId="0" fontId="5" fillId="0" borderId="3" xfId="0" applyFont="1" applyBorder="1"/>
    <xf numFmtId="0" fontId="9" fillId="0" borderId="0" xfId="0" applyFont="1" applyAlignment="1">
      <alignment horizontal="left"/>
    </xf>
    <xf numFmtId="3" fontId="5" fillId="0" borderId="4" xfId="0" applyNumberFormat="1" applyFont="1" applyBorder="1"/>
    <xf numFmtId="0" fontId="5" fillId="0" borderId="5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3" fontId="5" fillId="0" borderId="13" xfId="0" applyNumberFormat="1" applyFont="1" applyBorder="1"/>
    <xf numFmtId="0" fontId="5" fillId="0" borderId="12" xfId="0" applyFont="1" applyBorder="1" applyAlignment="1">
      <alignment horizontal="left" indent="1"/>
    </xf>
    <xf numFmtId="3" fontId="6" fillId="2" borderId="4" xfId="0" applyNumberFormat="1" applyFont="1" applyFill="1" applyBorder="1" applyAlignment="1">
      <alignment horizontal="right"/>
    </xf>
    <xf numFmtId="3" fontId="6" fillId="2" borderId="10" xfId="0" applyNumberFormat="1" applyFont="1" applyFill="1" applyBorder="1" applyAlignment="1">
      <alignment horizontal="right"/>
    </xf>
    <xf numFmtId="0" fontId="5" fillId="0" borderId="11" xfId="0" applyFont="1" applyBorder="1" applyAlignment="1">
      <alignment horizontal="left" indent="1"/>
    </xf>
    <xf numFmtId="165" fontId="5" fillId="0" borderId="11" xfId="0" applyNumberFormat="1" applyFont="1" applyBorder="1" applyAlignment="1">
      <alignment horizontal="right"/>
    </xf>
    <xf numFmtId="0" fontId="5" fillId="0" borderId="10" xfId="0" applyFont="1" applyBorder="1" applyAlignment="1">
      <alignment horizontal="left" indent="1"/>
    </xf>
    <xf numFmtId="0" fontId="5" fillId="0" borderId="11" xfId="0" applyFont="1" applyBorder="1" applyAlignment="1">
      <alignment horizontal="left" vertical="center" indent="1"/>
    </xf>
    <xf numFmtId="3" fontId="6" fillId="0" borderId="13" xfId="0" applyNumberFormat="1" applyFont="1" applyBorder="1"/>
    <xf numFmtId="0" fontId="5" fillId="0" borderId="7" xfId="0" applyFont="1" applyBorder="1"/>
    <xf numFmtId="0" fontId="5" fillId="0" borderId="16" xfId="0" applyFont="1" applyBorder="1"/>
    <xf numFmtId="0" fontId="5" fillId="0" borderId="15" xfId="0" applyFont="1" applyBorder="1" applyAlignment="1">
      <alignment horizontal="left" indent="1"/>
    </xf>
    <xf numFmtId="0" fontId="6" fillId="0" borderId="16" xfId="0" applyFont="1" applyBorder="1"/>
    <xf numFmtId="0" fontId="5" fillId="0" borderId="0" xfId="0" applyFont="1" applyAlignment="1">
      <alignment horizontal="left" indent="1"/>
    </xf>
    <xf numFmtId="0" fontId="6" fillId="0" borderId="18" xfId="0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4" fontId="6" fillId="0" borderId="19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21" xfId="0" applyFont="1" applyBorder="1" applyAlignment="1">
      <alignment horizontal="left" vertical="center"/>
    </xf>
    <xf numFmtId="4" fontId="6" fillId="0" borderId="22" xfId="0" applyNumberFormat="1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0" fillId="0" borderId="2" xfId="0" applyBorder="1" applyAlignment="1">
      <alignment vertical="center"/>
    </xf>
    <xf numFmtId="0" fontId="7" fillId="0" borderId="0" xfId="0" applyFont="1"/>
    <xf numFmtId="4" fontId="5" fillId="2" borderId="0" xfId="0" applyNumberFormat="1" applyFont="1" applyFill="1" applyAlignment="1">
      <alignment horizontal="right"/>
    </xf>
    <xf numFmtId="164" fontId="5" fillId="0" borderId="0" xfId="1" applyNumberFormat="1" applyFont="1" applyAlignment="1">
      <alignment horizontal="right"/>
    </xf>
    <xf numFmtId="164" fontId="5" fillId="0" borderId="11" xfId="1" applyNumberFormat="1" applyFont="1" applyBorder="1" applyAlignment="1">
      <alignment horizontal="right"/>
    </xf>
    <xf numFmtId="3" fontId="5" fillId="0" borderId="25" xfId="1" applyNumberFormat="1" applyFont="1" applyBorder="1" applyAlignment="1">
      <alignment horizontal="right"/>
    </xf>
    <xf numFmtId="4" fontId="5" fillId="0" borderId="26" xfId="1" applyNumberFormat="1" applyFont="1" applyBorder="1" applyAlignment="1">
      <alignment horizontal="right"/>
    </xf>
    <xf numFmtId="4" fontId="5" fillId="0" borderId="27" xfId="1" applyNumberFormat="1" applyFont="1" applyBorder="1" applyAlignment="1">
      <alignment horizontal="right"/>
    </xf>
    <xf numFmtId="0" fontId="5" fillId="0" borderId="28" xfId="0" applyFont="1" applyBorder="1"/>
    <xf numFmtId="0" fontId="5" fillId="0" borderId="29" xfId="0" applyFont="1" applyBorder="1" applyAlignment="1">
      <alignment horizontal="left" indent="1"/>
    </xf>
    <xf numFmtId="0" fontId="10" fillId="0" borderId="0" xfId="0" applyFont="1" applyAlignment="1">
      <alignment horizontal="left" indent="1"/>
    </xf>
    <xf numFmtId="0" fontId="8" fillId="0" borderId="0" xfId="0" applyFont="1" applyAlignment="1">
      <alignment horizontal="left"/>
    </xf>
    <xf numFmtId="0" fontId="5" fillId="0" borderId="29" xfId="0" applyFont="1" applyBorder="1" applyAlignment="1">
      <alignment horizontal="left" vertical="center" indent="1"/>
    </xf>
    <xf numFmtId="0" fontId="5" fillId="0" borderId="26" xfId="0" applyFont="1" applyBorder="1" applyAlignment="1">
      <alignment horizontal="left" vertical="center" indent="1"/>
    </xf>
    <xf numFmtId="3" fontId="6" fillId="0" borderId="13" xfId="0" applyNumberFormat="1" applyFont="1" applyBorder="1" applyAlignment="1">
      <alignment horizontal="right"/>
    </xf>
    <xf numFmtId="3" fontId="6" fillId="0" borderId="14" xfId="0" applyNumberFormat="1" applyFont="1" applyBorder="1" applyAlignment="1">
      <alignment horizontal="right"/>
    </xf>
    <xf numFmtId="0" fontId="0" fillId="0" borderId="24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" xfId="0" applyBorder="1" applyAlignment="1">
      <alignment vertical="center"/>
    </xf>
    <xf numFmtId="0" fontId="6" fillId="0" borderId="8" xfId="0" applyFont="1" applyBorder="1" applyAlignment="1">
      <alignment horizontal="left" indent="1"/>
    </xf>
    <xf numFmtId="0" fontId="6" fillId="0" borderId="29" xfId="0" applyFont="1" applyBorder="1" applyAlignment="1">
      <alignment horizontal="left" vertical="center" indent="1"/>
    </xf>
    <xf numFmtId="0" fontId="6" fillId="0" borderId="9" xfId="0" applyFont="1" applyBorder="1" applyAlignment="1">
      <alignment horizontal="left" indent="1"/>
    </xf>
    <xf numFmtId="3" fontId="6" fillId="0" borderId="31" xfId="0" applyNumberFormat="1" applyFont="1" applyBorder="1" applyAlignment="1">
      <alignment horizontal="right"/>
    </xf>
    <xf numFmtId="0" fontId="6" fillId="0" borderId="18" xfId="0" applyFont="1" applyBorder="1" applyAlignment="1">
      <alignment horizontal="left" vertical="center" indent="2"/>
    </xf>
    <xf numFmtId="0" fontId="11" fillId="0" borderId="0" xfId="0" applyFont="1"/>
    <xf numFmtId="4" fontId="5" fillId="2" borderId="6" xfId="1" applyNumberFormat="1" applyFont="1" applyFill="1" applyBorder="1" applyAlignment="1">
      <alignment horizontal="right"/>
    </xf>
    <xf numFmtId="4" fontId="5" fillId="0" borderId="30" xfId="1" applyNumberFormat="1" applyFont="1" applyBorder="1" applyAlignment="1">
      <alignment horizontal="right"/>
    </xf>
    <xf numFmtId="2" fontId="5" fillId="0" borderId="30" xfId="1" applyNumberFormat="1" applyFont="1" applyBorder="1"/>
    <xf numFmtId="2" fontId="5" fillId="0" borderId="6" xfId="1" applyNumberFormat="1" applyFont="1" applyBorder="1"/>
    <xf numFmtId="3" fontId="5" fillId="0" borderId="32" xfId="0" applyNumberFormat="1" applyFont="1" applyBorder="1"/>
    <xf numFmtId="9" fontId="0" fillId="0" borderId="0" xfId="1" applyFont="1" applyAlignment="1">
      <alignment vertical="center"/>
    </xf>
    <xf numFmtId="4" fontId="5" fillId="2" borderId="9" xfId="1" applyNumberFormat="1" applyFont="1" applyFill="1" applyBorder="1" applyAlignment="1">
      <alignment horizontal="right"/>
    </xf>
    <xf numFmtId="3" fontId="5" fillId="0" borderId="0" xfId="0" applyNumberFormat="1" applyFont="1" applyAlignment="1">
      <alignment horizontal="center"/>
    </xf>
    <xf numFmtId="3" fontId="12" fillId="0" borderId="0" xfId="0" applyNumberFormat="1" applyFont="1" applyAlignment="1">
      <alignment vertical="center"/>
    </xf>
    <xf numFmtId="164" fontId="0" fillId="0" borderId="0" xfId="1" applyNumberFormat="1" applyFont="1" applyAlignment="1">
      <alignment vertical="center"/>
    </xf>
    <xf numFmtId="4" fontId="5" fillId="0" borderId="0" xfId="0" applyNumberFormat="1" applyFont="1" applyAlignment="1">
      <alignment horizontal="right"/>
    </xf>
    <xf numFmtId="166" fontId="0" fillId="3" borderId="4" xfId="0" applyNumberFormat="1" applyFill="1" applyBorder="1" applyAlignment="1">
      <alignment vertical="center"/>
    </xf>
    <xf numFmtId="165" fontId="5" fillId="2" borderId="13" xfId="0" applyNumberFormat="1" applyFont="1" applyFill="1" applyBorder="1"/>
    <xf numFmtId="166" fontId="0" fillId="3" borderId="14" xfId="0" applyNumberFormat="1" applyFill="1" applyBorder="1" applyAlignment="1">
      <alignment vertical="center"/>
    </xf>
    <xf numFmtId="165" fontId="5" fillId="2" borderId="14" xfId="0" applyNumberFormat="1" applyFont="1" applyFill="1" applyBorder="1"/>
    <xf numFmtId="0" fontId="5" fillId="0" borderId="29" xfId="0" applyFont="1" applyBorder="1" applyAlignment="1">
      <alignment horizontal="left" vertical="center" indent="1"/>
    </xf>
    <xf numFmtId="0" fontId="5" fillId="0" borderId="17" xfId="0" applyFont="1" applyBorder="1" applyAlignment="1">
      <alignment horizontal="left" vertical="center" indent="1"/>
    </xf>
    <xf numFmtId="0" fontId="5" fillId="0" borderId="33" xfId="0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V29"/>
  <sheetViews>
    <sheetView showGridLines="0" tabSelected="1" zoomScaleNormal="100" workbookViewId="0">
      <selection activeCell="D11" sqref="D11"/>
    </sheetView>
  </sheetViews>
  <sheetFormatPr defaultColWidth="8.7109375" defaultRowHeight="12.75" x14ac:dyDescent="0.2"/>
  <cols>
    <col min="1" max="1" width="16.42578125" style="3" customWidth="1"/>
    <col min="2" max="2" width="8.5703125" style="3" customWidth="1"/>
    <col min="3" max="3" width="18.5703125" style="3" customWidth="1"/>
    <col min="4" max="6" width="11.7109375" style="4" customWidth="1"/>
    <col min="7" max="9" width="11.7109375" style="1" customWidth="1"/>
    <col min="10" max="11" width="11.7109375" style="2" customWidth="1"/>
    <col min="12" max="15" width="11.7109375" style="1" customWidth="1"/>
    <col min="16" max="16" width="12.85546875" style="1" customWidth="1"/>
    <col min="17" max="17" width="6.42578125" style="1" customWidth="1"/>
    <col min="18" max="18" width="1.42578125" style="1" customWidth="1"/>
    <col min="19" max="19" width="16.42578125" style="1" customWidth="1"/>
    <col min="20" max="20" width="8.7109375" style="1" customWidth="1"/>
    <col min="21" max="16384" width="8.7109375" style="1"/>
  </cols>
  <sheetData>
    <row r="1" spans="1:22" ht="15.75" x14ac:dyDescent="0.25">
      <c r="A1" s="8" t="s">
        <v>25</v>
      </c>
      <c r="B1" s="8"/>
      <c r="D1" s="1"/>
    </row>
    <row r="2" spans="1:22" ht="15.75" thickBot="1" x14ac:dyDescent="0.3">
      <c r="A2" s="52" t="s">
        <v>27</v>
      </c>
      <c r="B2" s="53"/>
      <c r="C2" s="52">
        <v>2022</v>
      </c>
      <c r="D2" s="1"/>
    </row>
    <row r="3" spans="1:22" s="33" customFormat="1" ht="18.75" customHeight="1" x14ac:dyDescent="0.2">
      <c r="A3" s="34"/>
      <c r="B3" s="36"/>
      <c r="C3" s="35"/>
      <c r="D3" s="29" t="s">
        <v>3</v>
      </c>
      <c r="E3" s="30" t="s">
        <v>4</v>
      </c>
      <c r="F3" s="29" t="s">
        <v>5</v>
      </c>
      <c r="G3" s="30" t="s">
        <v>6</v>
      </c>
      <c r="H3" s="29" t="s">
        <v>7</v>
      </c>
      <c r="I3" s="30" t="s">
        <v>8</v>
      </c>
      <c r="J3" s="29" t="s">
        <v>9</v>
      </c>
      <c r="K3" s="30" t="s">
        <v>10</v>
      </c>
      <c r="L3" s="29" t="s">
        <v>11</v>
      </c>
      <c r="M3" s="30" t="s">
        <v>12</v>
      </c>
      <c r="N3" s="29" t="s">
        <v>13</v>
      </c>
      <c r="O3" s="31" t="s">
        <v>14</v>
      </c>
      <c r="P3" s="66" t="s">
        <v>15</v>
      </c>
      <c r="Q3" s="32"/>
    </row>
    <row r="4" spans="1:22" s="40" customFormat="1" x14ac:dyDescent="0.2">
      <c r="A4" s="58"/>
      <c r="B4" s="38"/>
      <c r="C4" s="39"/>
      <c r="H4" s="76"/>
      <c r="I4" s="77"/>
      <c r="J4" s="73"/>
      <c r="O4" s="41"/>
      <c r="Q4" s="42"/>
    </row>
    <row r="5" spans="1:22" s="40" customFormat="1" x14ac:dyDescent="0.2">
      <c r="A5" s="37" t="s">
        <v>29</v>
      </c>
      <c r="B5" s="38"/>
      <c r="C5" s="3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60"/>
      <c r="P5" s="59"/>
      <c r="Q5" s="61"/>
    </row>
    <row r="6" spans="1:22" customFormat="1" x14ac:dyDescent="0.2">
      <c r="A6" s="51" t="s">
        <v>22</v>
      </c>
      <c r="B6" s="16" t="s">
        <v>1</v>
      </c>
      <c r="C6" s="16"/>
      <c r="D6" s="79">
        <v>817.3</v>
      </c>
      <c r="E6" s="79">
        <v>649.26</v>
      </c>
      <c r="F6" s="79">
        <v>654.91</v>
      </c>
      <c r="G6" s="79">
        <v>518.79</v>
      </c>
      <c r="H6" s="79">
        <v>180.15</v>
      </c>
      <c r="I6" s="79">
        <v>108.54</v>
      </c>
      <c r="J6" s="79">
        <v>103.39</v>
      </c>
      <c r="K6" s="79">
        <v>101.6</v>
      </c>
      <c r="L6" s="79">
        <v>243.7</v>
      </c>
      <c r="M6" s="79">
        <v>362.3</v>
      </c>
      <c r="N6" s="79">
        <v>560.5</v>
      </c>
      <c r="O6" s="81">
        <v>784.74</v>
      </c>
      <c r="P6" s="12">
        <f>SUM(D6:O6)</f>
        <v>5085.1799999999994</v>
      </c>
      <c r="Q6" s="10" t="s">
        <v>1</v>
      </c>
      <c r="R6" s="1"/>
      <c r="S6" s="43" t="str">
        <f>CONCATENATE("Ceník dodaného tepla pro rok ",C2)</f>
        <v>Ceník dodaného tepla pro rok 2022</v>
      </c>
    </row>
    <row r="7" spans="1:22" x14ac:dyDescent="0.2">
      <c r="A7" s="54" t="s">
        <v>23</v>
      </c>
      <c r="B7" s="19" t="s">
        <v>1</v>
      </c>
      <c r="C7" s="16" t="s">
        <v>18</v>
      </c>
      <c r="D7" s="80">
        <v>763.38</v>
      </c>
      <c r="E7" s="80">
        <v>603.85</v>
      </c>
      <c r="F7" s="80">
        <v>604.53</v>
      </c>
      <c r="G7" s="80">
        <v>481.64</v>
      </c>
      <c r="H7" s="80">
        <v>158.53</v>
      </c>
      <c r="I7" s="80">
        <v>91.33</v>
      </c>
      <c r="J7" s="80">
        <v>86.11</v>
      </c>
      <c r="K7" s="80">
        <v>84.92</v>
      </c>
      <c r="L7" s="80">
        <v>219.67</v>
      </c>
      <c r="M7" s="80">
        <v>329.65</v>
      </c>
      <c r="N7" s="80">
        <v>520.27800000000002</v>
      </c>
      <c r="O7" s="82">
        <v>737.01</v>
      </c>
      <c r="P7" s="15">
        <f>SUM(D7:O7)</f>
        <v>4680.898000000001</v>
      </c>
      <c r="Q7" s="25" t="s">
        <v>1</v>
      </c>
      <c r="S7" s="28"/>
      <c r="T7" s="78"/>
    </row>
    <row r="8" spans="1:22" x14ac:dyDescent="0.2">
      <c r="A8" s="26" t="s">
        <v>21</v>
      </c>
      <c r="B8" s="16" t="s">
        <v>1</v>
      </c>
      <c r="C8" s="21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8"/>
      <c r="P8" s="12">
        <f>SUM(D8:O8)</f>
        <v>0</v>
      </c>
      <c r="Q8" s="10" t="s">
        <v>1</v>
      </c>
      <c r="S8" s="28" t="s">
        <v>19</v>
      </c>
      <c r="T8" s="44">
        <v>998</v>
      </c>
      <c r="U8" s="1" t="s">
        <v>0</v>
      </c>
      <c r="V8" s="67" t="s">
        <v>32</v>
      </c>
    </row>
    <row r="9" spans="1:22" x14ac:dyDescent="0.2">
      <c r="A9" s="83" t="s">
        <v>2</v>
      </c>
      <c r="B9" s="22" t="s">
        <v>1</v>
      </c>
      <c r="C9" s="19"/>
      <c r="D9" s="5">
        <f>D6-D7</f>
        <v>53.919999999999959</v>
      </c>
      <c r="E9" s="5">
        <f t="shared" ref="E9:O9" si="0">E6-E7</f>
        <v>45.409999999999968</v>
      </c>
      <c r="F9" s="5">
        <f t="shared" si="0"/>
        <v>50.379999999999995</v>
      </c>
      <c r="G9" s="5">
        <f t="shared" si="0"/>
        <v>37.149999999999977</v>
      </c>
      <c r="H9" s="6">
        <f t="shared" si="0"/>
        <v>21.620000000000005</v>
      </c>
      <c r="I9" s="5">
        <f t="shared" si="0"/>
        <v>17.210000000000008</v>
      </c>
      <c r="J9" s="5">
        <f t="shared" si="0"/>
        <v>17.28</v>
      </c>
      <c r="K9" s="5">
        <f t="shared" si="0"/>
        <v>16.679999999999993</v>
      </c>
      <c r="L9" s="5">
        <f t="shared" si="0"/>
        <v>24.03</v>
      </c>
      <c r="M9" s="5">
        <f t="shared" si="0"/>
        <v>32.650000000000034</v>
      </c>
      <c r="N9" s="5">
        <f t="shared" si="0"/>
        <v>40.22199999999998</v>
      </c>
      <c r="O9" s="20">
        <f t="shared" si="0"/>
        <v>47.730000000000018</v>
      </c>
      <c r="P9" s="72">
        <f>SUM(D9:O9)</f>
        <v>404.28199999999998</v>
      </c>
      <c r="Q9" s="9" t="s">
        <v>1</v>
      </c>
    </row>
    <row r="10" spans="1:22" x14ac:dyDescent="0.2">
      <c r="A10" s="84"/>
      <c r="B10" s="13" t="s">
        <v>17</v>
      </c>
      <c r="C10" s="19"/>
      <c r="D10" s="45">
        <f>IF(D6=0,"-",D9/D6)</f>
        <v>6.5973326807781674E-2</v>
      </c>
      <c r="E10" s="45">
        <f t="shared" ref="E10:O10" si="1">IF(E6=0,"-",E9/E6)</f>
        <v>6.9941163786464547E-2</v>
      </c>
      <c r="F10" s="45">
        <f t="shared" si="1"/>
        <v>7.6926600601609385E-2</v>
      </c>
      <c r="G10" s="45">
        <f t="shared" si="1"/>
        <v>7.1608936178415114E-2</v>
      </c>
      <c r="H10" s="45">
        <f t="shared" si="1"/>
        <v>0.1200111018595615</v>
      </c>
      <c r="I10" s="45">
        <f>IF(I6=0,"-",I9/I6)</f>
        <v>0.15855905656900687</v>
      </c>
      <c r="J10" s="45">
        <f t="shared" ref="J10:K10" si="2">IF(J6=0,"-",J9/J6)</f>
        <v>0.1671341522390947</v>
      </c>
      <c r="K10" s="45">
        <f t="shared" si="2"/>
        <v>0.16417322834645662</v>
      </c>
      <c r="L10" s="45">
        <f t="shared" si="1"/>
        <v>9.8604842018875677E-2</v>
      </c>
      <c r="M10" s="45">
        <f t="shared" si="1"/>
        <v>9.011868617168102E-2</v>
      </c>
      <c r="N10" s="45">
        <f t="shared" si="1"/>
        <v>7.1760927743086497E-2</v>
      </c>
      <c r="O10" s="46">
        <f t="shared" si="1"/>
        <v>6.0822692866427122E-2</v>
      </c>
      <c r="P10" s="45">
        <f>P6/P7-1</f>
        <v>8.6368470323429092E-2</v>
      </c>
      <c r="Q10" s="9"/>
      <c r="R10" s="67" t="s">
        <v>30</v>
      </c>
    </row>
    <row r="11" spans="1:22" x14ac:dyDescent="0.2">
      <c r="A11" s="84"/>
      <c r="B11" s="14" t="s">
        <v>16</v>
      </c>
      <c r="C11" s="21"/>
      <c r="D11" s="6">
        <f t="shared" ref="D11:O11" si="3">D9*$T$9</f>
        <v>0</v>
      </c>
      <c r="E11" s="6">
        <f t="shared" si="3"/>
        <v>0</v>
      </c>
      <c r="F11" s="6">
        <f t="shared" si="3"/>
        <v>0</v>
      </c>
      <c r="G11" s="6">
        <f t="shared" si="3"/>
        <v>0</v>
      </c>
      <c r="H11" s="6">
        <f>H9*$T$9</f>
        <v>0</v>
      </c>
      <c r="I11" s="6">
        <f>I9*$T$9</f>
        <v>0</v>
      </c>
      <c r="J11" s="6">
        <f t="shared" si="3"/>
        <v>0</v>
      </c>
      <c r="K11" s="6">
        <f t="shared" si="3"/>
        <v>0</v>
      </c>
      <c r="L11" s="6">
        <f t="shared" si="3"/>
        <v>0</v>
      </c>
      <c r="M11" s="6">
        <f t="shared" si="3"/>
        <v>0</v>
      </c>
      <c r="N11" s="6">
        <f t="shared" si="3"/>
        <v>0</v>
      </c>
      <c r="O11" s="6">
        <f t="shared" si="3"/>
        <v>0</v>
      </c>
      <c r="P11" s="47">
        <f>SUM(D11:O11)</f>
        <v>0</v>
      </c>
      <c r="Q11" s="9" t="s">
        <v>28</v>
      </c>
    </row>
    <row r="12" spans="1:22" x14ac:dyDescent="0.2">
      <c r="A12" s="63" t="s">
        <v>26</v>
      </c>
      <c r="B12" s="64" t="s">
        <v>16</v>
      </c>
      <c r="C12" s="62" t="s">
        <v>18</v>
      </c>
      <c r="D12" s="65">
        <f>D7*$T8</f>
        <v>761853.24</v>
      </c>
      <c r="E12" s="56">
        <f>E7*$T$8</f>
        <v>602642.30000000005</v>
      </c>
      <c r="F12" s="56">
        <f t="shared" ref="F12:O12" si="4">F7*$T$8</f>
        <v>603320.93999999994</v>
      </c>
      <c r="G12" s="56">
        <f t="shared" si="4"/>
        <v>480676.72</v>
      </c>
      <c r="H12" s="56">
        <f t="shared" si="4"/>
        <v>158212.94</v>
      </c>
      <c r="I12" s="56">
        <f t="shared" si="4"/>
        <v>91147.34</v>
      </c>
      <c r="J12" s="56">
        <f t="shared" si="4"/>
        <v>85937.78</v>
      </c>
      <c r="K12" s="56">
        <f t="shared" si="4"/>
        <v>84750.16</v>
      </c>
      <c r="L12" s="56">
        <f t="shared" si="4"/>
        <v>219230.65999999997</v>
      </c>
      <c r="M12" s="56">
        <f t="shared" si="4"/>
        <v>328990.69999999995</v>
      </c>
      <c r="N12" s="56">
        <f t="shared" si="4"/>
        <v>519237.44400000002</v>
      </c>
      <c r="O12" s="57">
        <f t="shared" si="4"/>
        <v>735535.98</v>
      </c>
      <c r="P12" s="23">
        <f>SUM(D12:O12)</f>
        <v>4671536.2039999999</v>
      </c>
      <c r="Q12" s="27" t="s">
        <v>16</v>
      </c>
    </row>
    <row r="13" spans="1:22" x14ac:dyDescent="0.2">
      <c r="A13" s="85" t="s">
        <v>20</v>
      </c>
      <c r="B13" s="86"/>
      <c r="C13" s="87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74"/>
      <c r="P13" s="71"/>
      <c r="Q13" s="24" t="s">
        <v>24</v>
      </c>
    </row>
    <row r="14" spans="1:22" ht="13.5" thickBot="1" x14ac:dyDescent="0.25">
      <c r="A14" s="55" t="s">
        <v>31</v>
      </c>
      <c r="B14" s="55"/>
      <c r="C14" s="55"/>
      <c r="D14" s="69">
        <v>-2.6</v>
      </c>
      <c r="E14" s="48">
        <v>-1.5</v>
      </c>
      <c r="F14" s="48">
        <v>2.2000000000000002</v>
      </c>
      <c r="G14" s="48">
        <v>7.4</v>
      </c>
      <c r="H14" s="48">
        <v>12.6</v>
      </c>
      <c r="I14" s="48">
        <v>15.4</v>
      </c>
      <c r="J14" s="48">
        <v>17.3</v>
      </c>
      <c r="K14" s="48">
        <v>16.899999999999999</v>
      </c>
      <c r="L14" s="48">
        <v>12.4</v>
      </c>
      <c r="M14" s="48">
        <v>7.6</v>
      </c>
      <c r="N14" s="48">
        <v>2.2999999999999998</v>
      </c>
      <c r="O14" s="49">
        <v>-1.6</v>
      </c>
      <c r="P14" s="70">
        <f>AVERAGE(D14:O14)</f>
        <v>7.3666666666666663</v>
      </c>
      <c r="Q14" s="50" t="s">
        <v>24</v>
      </c>
    </row>
    <row r="15" spans="1:22" s="33" customFormat="1" x14ac:dyDescent="0.2">
      <c r="A15" s="3"/>
      <c r="B15" s="3"/>
      <c r="C15" s="3"/>
      <c r="D15" s="5"/>
      <c r="E15" s="4"/>
      <c r="F15" s="4"/>
      <c r="G15" s="1"/>
      <c r="H15" s="1"/>
      <c r="I15" s="1"/>
      <c r="J15" s="2"/>
      <c r="K15" s="2"/>
      <c r="L15" s="1"/>
      <c r="M15" s="1"/>
      <c r="N15" s="1"/>
      <c r="O15" s="1"/>
      <c r="P15" s="7"/>
      <c r="Q15" s="1"/>
      <c r="R15" s="1"/>
      <c r="S15" s="1"/>
      <c r="T15" s="1"/>
      <c r="U15" s="1"/>
    </row>
    <row r="16" spans="1:22" x14ac:dyDescent="0.2">
      <c r="A16" s="38"/>
      <c r="B16" s="11"/>
      <c r="D16" s="3"/>
      <c r="E16" s="3"/>
      <c r="F16" s="3"/>
      <c r="G16" s="3"/>
      <c r="H16" s="3"/>
      <c r="I16" s="3"/>
      <c r="J16" s="3"/>
      <c r="K16" s="3"/>
      <c r="L16" s="3"/>
      <c r="M16" s="75"/>
      <c r="N16" s="75"/>
      <c r="O16" s="4"/>
      <c r="P16" s="7"/>
    </row>
    <row r="17" spans="4:15" x14ac:dyDescent="0.2">
      <c r="D17" s="3"/>
      <c r="E17" s="3"/>
      <c r="F17" s="3"/>
      <c r="G17" s="3"/>
      <c r="H17" s="3"/>
      <c r="I17" s="3"/>
      <c r="J17" s="3"/>
      <c r="K17" s="3"/>
      <c r="L17" s="3"/>
      <c r="M17" s="6"/>
      <c r="N17" s="6"/>
      <c r="O17" s="5"/>
    </row>
    <row r="18" spans="4:15" x14ac:dyDescent="0.2">
      <c r="D18" s="3"/>
      <c r="E18" s="3"/>
      <c r="F18" s="3"/>
      <c r="G18" s="3"/>
      <c r="H18" s="3"/>
      <c r="I18" s="3"/>
      <c r="J18" s="3"/>
      <c r="K18" s="3"/>
      <c r="L18" s="3"/>
      <c r="M18" s="6"/>
      <c r="N18" s="6"/>
      <c r="O18" s="5"/>
    </row>
    <row r="19" spans="4:15" x14ac:dyDescent="0.2">
      <c r="D19" s="3"/>
      <c r="E19" s="3"/>
      <c r="F19" s="3"/>
      <c r="G19" s="3"/>
      <c r="H19" s="3"/>
      <c r="I19" s="3"/>
      <c r="J19" s="3"/>
      <c r="K19" s="3"/>
      <c r="L19" s="3"/>
      <c r="M19" s="4"/>
      <c r="N19" s="4"/>
      <c r="O19" s="5"/>
    </row>
    <row r="20" spans="4:15" x14ac:dyDescent="0.2">
      <c r="D20" s="3"/>
      <c r="E20" s="3"/>
      <c r="F20" s="3"/>
      <c r="G20" s="3"/>
      <c r="H20" s="3"/>
      <c r="I20" s="3"/>
      <c r="J20" s="3"/>
      <c r="K20" s="3"/>
    </row>
    <row r="21" spans="4:15" x14ac:dyDescent="0.2">
      <c r="D21" s="3"/>
      <c r="E21" s="3"/>
      <c r="F21" s="3"/>
      <c r="G21" s="3"/>
      <c r="H21" s="3"/>
      <c r="I21" s="3"/>
      <c r="J21" s="3"/>
      <c r="K21" s="3"/>
    </row>
    <row r="22" spans="4:15" x14ac:dyDescent="0.2">
      <c r="D22" s="3"/>
      <c r="E22" s="3"/>
      <c r="F22" s="3"/>
      <c r="G22" s="3"/>
      <c r="H22" s="3"/>
      <c r="I22" s="3"/>
      <c r="J22" s="3"/>
      <c r="K22" s="3"/>
    </row>
    <row r="23" spans="4:15" x14ac:dyDescent="0.2">
      <c r="D23" s="3"/>
      <c r="E23" s="3"/>
      <c r="F23" s="3"/>
      <c r="G23" s="3"/>
      <c r="H23" s="3"/>
      <c r="I23" s="3"/>
      <c r="J23" s="3"/>
      <c r="K23" s="3"/>
    </row>
    <row r="24" spans="4:15" x14ac:dyDescent="0.2">
      <c r="D24" s="3"/>
      <c r="E24" s="3"/>
      <c r="F24" s="3"/>
      <c r="G24" s="3"/>
      <c r="H24" s="3"/>
      <c r="I24" s="3"/>
      <c r="J24" s="3"/>
      <c r="K24" s="3"/>
    </row>
    <row r="25" spans="4:15" x14ac:dyDescent="0.2">
      <c r="D25" s="3"/>
      <c r="E25" s="3"/>
      <c r="F25" s="3"/>
      <c r="G25" s="3"/>
      <c r="H25" s="3"/>
      <c r="I25" s="3"/>
      <c r="J25" s="3"/>
      <c r="K25" s="3"/>
    </row>
    <row r="26" spans="4:15" x14ac:dyDescent="0.2">
      <c r="D26" s="3"/>
      <c r="E26" s="3"/>
      <c r="F26" s="3"/>
      <c r="G26" s="3"/>
      <c r="H26" s="3"/>
      <c r="I26" s="3"/>
      <c r="J26" s="3"/>
      <c r="K26" s="3"/>
    </row>
    <row r="27" spans="4:15" x14ac:dyDescent="0.2">
      <c r="D27" s="3"/>
      <c r="E27" s="3"/>
      <c r="F27" s="3"/>
      <c r="G27" s="3"/>
      <c r="H27" s="3"/>
      <c r="I27" s="3"/>
      <c r="J27" s="3"/>
      <c r="K27" s="3"/>
    </row>
    <row r="28" spans="4:15" x14ac:dyDescent="0.2">
      <c r="D28" s="3"/>
      <c r="E28" s="3"/>
      <c r="F28" s="3"/>
      <c r="G28" s="3"/>
      <c r="H28" s="3"/>
      <c r="I28" s="3"/>
      <c r="J28" s="3"/>
      <c r="K28" s="3"/>
    </row>
    <row r="29" spans="4:15" x14ac:dyDescent="0.2">
      <c r="D29" s="3"/>
      <c r="E29" s="3"/>
      <c r="F29" s="3"/>
      <c r="G29" s="3"/>
      <c r="H29" s="3"/>
      <c r="I29" s="3"/>
      <c r="J29" s="3"/>
      <c r="K29" s="3"/>
    </row>
  </sheetData>
  <mergeCells count="2">
    <mergeCell ref="A13:C13"/>
    <mergeCell ref="A9:A11"/>
  </mergeCells>
  <conditionalFormatting sqref="D10:O10">
    <cfRule type="colorScale" priority="6">
      <colorScale>
        <cfvo type="num" val="0"/>
        <cfvo type="num" val="0.5"/>
        <color rgb="FFFCFCFF"/>
        <color rgb="FFF8696B"/>
      </colorScale>
    </cfRule>
  </conditionalFormatting>
  <conditionalFormatting sqref="P10">
    <cfRule type="colorScale" priority="3">
      <colorScale>
        <cfvo type="num" val="0"/>
        <cfvo type="num" val="0.5"/>
        <color rgb="FFFCFCFF"/>
        <color rgb="FFF8696B"/>
      </colorScale>
    </cfRule>
  </conditionalFormatting>
  <conditionalFormatting sqref="J10:K10">
    <cfRule type="colorScale" priority="2">
      <colorScale>
        <cfvo type="num" val="0"/>
        <cfvo type="num" val="0.5"/>
        <color rgb="FFFCFCFF"/>
        <color rgb="FFF8696B"/>
      </colorScale>
    </cfRule>
  </conditionalFormatting>
  <pageMargins left="0.39370078740157483" right="0.39370078740157483" top="0.98425196850393704" bottom="0.98425196850393704" header="0.51181102362204722" footer="0.51181102362204722"/>
  <pageSetup paperSize="9" orientation="portrait" copies="4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VM</vt:lpstr>
      <vt:lpstr>List1</vt:lpstr>
    </vt:vector>
  </TitlesOfParts>
  <Company>SATT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Pavla Šimková</dc:creator>
  <cp:lastModifiedBy>Jiří Malý</cp:lastModifiedBy>
  <cp:lastPrinted>2018-04-17T12:29:32Z</cp:lastPrinted>
  <dcterms:created xsi:type="dcterms:W3CDTF">2005-01-25T06:49:43Z</dcterms:created>
  <dcterms:modified xsi:type="dcterms:W3CDTF">2023-01-31T10:04:18Z</dcterms:modified>
</cp:coreProperties>
</file>